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74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<sst xmlns="http://schemas.openxmlformats.org/spreadsheetml/2006/main" count="36" uniqueCount="36">
  <si>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Ticket price</t>
  </si>
  <si>
    <t>Less VAT</t>
  </si>
  <si>
    <t>Less PRS @ 3%</t>
  </si>
  <si>
    <t>Other costs/income</t>
  </si>
  <si>
    <t>Programme sales</t>
  </si>
  <si>
    <t>CDs/merchandise sales</t>
  </si>
  <si>
    <t>Booker fee 5%, 10% or 15%        e.g.:</t>
  </si>
  <si>
    <t>Musician fees/travel                    e.g.:</t>
  </si>
  <si>
    <t>Printing - flyers/posters *</t>
  </si>
  <si>
    <t>Pull-up banners for foyer **</t>
  </si>
  <si>
    <t>** Shared throughout tour between many shows</t>
  </si>
  <si>
    <t>Less techie cost if charged          e.g.:</t>
  </si>
  <si>
    <t>Net settlement figure to you from venue</t>
  </si>
  <si>
    <t>Own travel &amp; incidentals              e.g.:</t>
  </si>
  <si>
    <t>A financial spreadsheet to help plan a tour</t>
  </si>
  <si>
    <t>© Tour Booker UK, 2018</t>
  </si>
  <si>
    <t>Net profit or loss</t>
  </si>
  <si>
    <t>This can help show how income will vary with different ticket prices, sales, costs, etc. It's just a guide, though, don't rely on it completely!</t>
  </si>
  <si>
    <t>One-off costs before the first show</t>
  </si>
  <si>
    <t>Certain to be deducted but the percentage varies slightly</t>
  </si>
  <si>
    <t>Number of tickets sold</t>
  </si>
  <si>
    <t>Total ticket income</t>
  </si>
  <si>
    <t>Not applicable if the venue is a charity</t>
  </si>
  <si>
    <t>Less ticketing fee                       e.g.:</t>
  </si>
  <si>
    <t>£1.50/ticket</t>
  </si>
  <si>
    <t>Less your own costs</t>
  </si>
  <si>
    <t>Not essentail but this can return a profit from zero to a few hundred per date</t>
  </si>
  <si>
    <t>e.g. set, props, costumes, rehearsals, scores, PA, artwork design, programme printing, CD recording/production, etc.</t>
  </si>
  <si>
    <t>Venues usually take a %. More if they sell for you, less if you man the stand and sell it yourself</t>
  </si>
  <si>
    <t>If you want to unlock the whole sheet use Tools/Protection from the menu - the password is Tourbooker</t>
  </si>
  <si>
    <t>Make-up of the 'settlement' figure</t>
  </si>
  <si>
    <t>* e.g. 2000xA5, 30xA4, 5xA3, 1x4-sheet</t>
  </si>
  <si>
    <t>Other costs - your choice here</t>
  </si>
  <si>
    <t xml:space="preserve">The spreadsheet is 'locked' (to void accidental changes) but you can freely vary the figures in these blue cells. </t>
  </si>
  <si>
    <t>Less venue percentage (typically 20-50%)</t>
  </si>
  <si>
    <t>Typically between £15 and £22.50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</si>
</sst>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%"/>
    <numFmt numFmtId="169" formatCode="0.00000000000%"/>
    <numFmt numFmtId="170" formatCode="0.0000000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Border="1" applyAlignment="1" applyProtection="1">
      <alignment horizontal="left"/>
      <protection locked="0"/>
    </xf>
    <xf numFmtId="0" fontId="0" fillId="2" borderId="1" xfId="0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2" borderId="2" xfId="0" applyFill="1" applyBorder="1" applyAlignment="1" applyProtection="1">
      <alignment horizontal="left"/>
      <protection locked="0"/>
    </xf>
    <xf numFmtId="9" fontId="0" fillId="2" borderId="2" xfId="0" applyNumberForma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12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2" max="2" width="35.7109375" style="0" customWidth="1"/>
    <col min="3" max="3" width="48.00390625" style="0" customWidth="1"/>
    <col min="4" max="4" width="10.28125" style="0" bestFit="1" customWidth="1"/>
    <col min="5" max="13" width="7.7109375" style="0" customWidth="1"/>
  </cols>
  <sheetData>
    <row r="1" spans="2:13" ht="18"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12.75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2.75"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2:3" ht="12.75">
      <c r="B5" s="11"/>
      <c r="C5" s="3" t="s">
        <v>33</v>
      </c>
    </row>
    <row r="6" spans="2:3" ht="12.75">
      <c r="B6" s="26"/>
      <c r="C6" s="3" t="s">
        <v>29</v>
      </c>
    </row>
    <row r="8" spans="2:13" ht="12.75">
      <c r="B8" s="4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2.75">
      <c r="B9" s="6" t="s">
        <v>0</v>
      </c>
      <c r="C9" s="12" t="s">
        <v>35</v>
      </c>
      <c r="D9" s="29">
        <v>15</v>
      </c>
      <c r="E9" s="30"/>
      <c r="F9" s="30"/>
      <c r="G9" s="30"/>
      <c r="H9" s="31"/>
      <c r="I9" s="29">
        <v>20</v>
      </c>
      <c r="J9" s="30"/>
      <c r="K9" s="30"/>
      <c r="L9" s="30"/>
      <c r="M9" s="31"/>
    </row>
    <row r="10" spans="2:13" ht="12.75">
      <c r="B10" s="6" t="s">
        <v>20</v>
      </c>
      <c r="C10" s="13"/>
      <c r="D10" s="38">
        <v>50</v>
      </c>
      <c r="E10" s="39">
        <v>100</v>
      </c>
      <c r="F10" s="39">
        <v>200</v>
      </c>
      <c r="G10" s="39">
        <v>300</v>
      </c>
      <c r="H10" s="40">
        <v>400</v>
      </c>
      <c r="I10" s="38">
        <v>50</v>
      </c>
      <c r="J10" s="39">
        <v>100</v>
      </c>
      <c r="K10" s="39">
        <v>200</v>
      </c>
      <c r="L10" s="39">
        <v>300</v>
      </c>
      <c r="M10" s="41">
        <v>400</v>
      </c>
    </row>
    <row r="11" spans="2:13" ht="12.75">
      <c r="B11" s="6" t="s">
        <v>21</v>
      </c>
      <c r="C11" s="13"/>
      <c r="D11" s="17">
        <f>D10*$D$9</f>
        <v>750</v>
      </c>
      <c r="E11" s="5">
        <f>E10*$D$9</f>
        <v>1500</v>
      </c>
      <c r="F11" s="5">
        <f>F10*$D$9</f>
        <v>3000</v>
      </c>
      <c r="G11" s="5">
        <f>G10*$D$9</f>
        <v>4500</v>
      </c>
      <c r="H11" s="22">
        <f>H10*$D$9</f>
        <v>6000</v>
      </c>
      <c r="I11" s="17">
        <f>I10*$I$9</f>
        <v>1000</v>
      </c>
      <c r="J11" s="5">
        <f>J10*$I$9</f>
        <v>2000</v>
      </c>
      <c r="K11" s="5">
        <f>K10*$I$9</f>
        <v>4000</v>
      </c>
      <c r="L11" s="5">
        <f>L10*$I$9</f>
        <v>6000</v>
      </c>
      <c r="M11" s="5">
        <f>M10*$I$9</f>
        <v>8000</v>
      </c>
    </row>
    <row r="12" spans="2:13" ht="12.75">
      <c r="B12" s="6" t="s">
        <v>1</v>
      </c>
      <c r="C12" s="12" t="s">
        <v>22</v>
      </c>
      <c r="D12" s="18">
        <f>D11/1.2</f>
        <v>625</v>
      </c>
      <c r="E12" s="7">
        <f aca="true" t="shared" si="0" ref="E12:K12">E11/1.2</f>
        <v>1250</v>
      </c>
      <c r="F12" s="7">
        <f t="shared" si="0"/>
        <v>2500</v>
      </c>
      <c r="G12" s="7">
        <f>G11/1.2</f>
        <v>3750</v>
      </c>
      <c r="H12" s="20">
        <f>H11/1.2</f>
        <v>5000</v>
      </c>
      <c r="I12" s="18">
        <f t="shared" si="0"/>
        <v>833.3333333333334</v>
      </c>
      <c r="J12" s="7">
        <f t="shared" si="0"/>
        <v>1666.6666666666667</v>
      </c>
      <c r="K12" s="7">
        <f t="shared" si="0"/>
        <v>3333.3333333333335</v>
      </c>
      <c r="L12" s="7">
        <f>L11/1.2</f>
        <v>5000</v>
      </c>
      <c r="M12" s="23">
        <f>M11/1.2</f>
        <v>6666.666666666667</v>
      </c>
    </row>
    <row r="13" spans="2:13" ht="12.75">
      <c r="B13" s="6" t="s">
        <v>2</v>
      </c>
      <c r="C13" s="12" t="s">
        <v>19</v>
      </c>
      <c r="D13" s="18">
        <f>D12/1.03</f>
        <v>606.7961165048544</v>
      </c>
      <c r="E13" s="7">
        <f aca="true" t="shared" si="1" ref="E13:K13">E12/1.03</f>
        <v>1213.5922330097087</v>
      </c>
      <c r="F13" s="7">
        <f t="shared" si="1"/>
        <v>2427.1844660194174</v>
      </c>
      <c r="G13" s="7">
        <f>G12/1.03</f>
        <v>3640.776699029126</v>
      </c>
      <c r="H13" s="20">
        <f>H12/1.03</f>
        <v>4854.368932038835</v>
      </c>
      <c r="I13" s="18">
        <f t="shared" si="1"/>
        <v>809.0614886731391</v>
      </c>
      <c r="J13" s="7">
        <f t="shared" si="1"/>
        <v>1618.1229773462783</v>
      </c>
      <c r="K13" s="7">
        <f t="shared" si="1"/>
        <v>3236.2459546925566</v>
      </c>
      <c r="L13" s="7">
        <f>L12/1.03</f>
        <v>4854.368932038835</v>
      </c>
      <c r="M13" s="23">
        <f>M12/1.03</f>
        <v>6472.491909385113</v>
      </c>
    </row>
    <row r="14" spans="2:13" ht="12.75">
      <c r="B14" s="6" t="s">
        <v>23</v>
      </c>
      <c r="C14" s="12" t="s">
        <v>24</v>
      </c>
      <c r="D14" s="18">
        <f>D13-(D10*1.5)</f>
        <v>531.7961165048544</v>
      </c>
      <c r="E14" s="7">
        <f aca="true" t="shared" si="2" ref="E14:M14">E13-(E10*1.5)</f>
        <v>1063.5922330097087</v>
      </c>
      <c r="F14" s="7">
        <f t="shared" si="2"/>
        <v>2127.1844660194174</v>
      </c>
      <c r="G14" s="7">
        <f t="shared" si="2"/>
        <v>3190.776699029126</v>
      </c>
      <c r="H14" s="23">
        <f t="shared" si="2"/>
        <v>4254.368932038835</v>
      </c>
      <c r="I14" s="18">
        <f t="shared" si="2"/>
        <v>734.0614886731391</v>
      </c>
      <c r="J14" s="7">
        <f t="shared" si="2"/>
        <v>1468.1229773462783</v>
      </c>
      <c r="K14" s="7">
        <f t="shared" si="2"/>
        <v>2936.2459546925566</v>
      </c>
      <c r="L14" s="7">
        <f t="shared" si="2"/>
        <v>4404.368932038835</v>
      </c>
      <c r="M14" s="7">
        <f t="shared" si="2"/>
        <v>5872.491909385113</v>
      </c>
    </row>
    <row r="15" spans="2:13" ht="12.75">
      <c r="B15" s="6" t="s">
        <v>11</v>
      </c>
      <c r="C15" s="14">
        <v>100</v>
      </c>
      <c r="D15" s="18">
        <f>D14-$C$15</f>
        <v>431.79611650485435</v>
      </c>
      <c r="E15" s="7">
        <f>E14-$C$15</f>
        <v>963.5922330097087</v>
      </c>
      <c r="F15" s="7">
        <f>F14-$C$15</f>
        <v>2027.1844660194174</v>
      </c>
      <c r="G15" s="7">
        <f>G14-$C$15</f>
        <v>3090.776699029126</v>
      </c>
      <c r="H15" s="20">
        <f>H14-$C$15</f>
        <v>4154.368932038835</v>
      </c>
      <c r="I15" s="18">
        <f>I14-$C$15</f>
        <v>634.0614886731391</v>
      </c>
      <c r="J15" s="7">
        <f>J14-$C$15</f>
        <v>1368.1229773462783</v>
      </c>
      <c r="K15" s="7">
        <f>K14-$C$15</f>
        <v>2836.2459546925566</v>
      </c>
      <c r="L15" s="7">
        <f>L14-$C$15</f>
        <v>4304.368932038835</v>
      </c>
      <c r="M15" s="23">
        <f>M14-$C$15</f>
        <v>5772.491909385113</v>
      </c>
    </row>
    <row r="16" spans="2:13" ht="12.75">
      <c r="B16" s="5" t="s">
        <v>34</v>
      </c>
      <c r="C16" s="15">
        <v>0.3</v>
      </c>
      <c r="D16" s="18">
        <f>D15*(1-$C$16)</f>
        <v>302.257281553398</v>
      </c>
      <c r="E16" s="7">
        <f aca="true" t="shared" si="3" ref="E16:M16">E15*(1-$C$16)</f>
        <v>674.514563106796</v>
      </c>
      <c r="F16" s="7">
        <f t="shared" si="3"/>
        <v>1419.029126213592</v>
      </c>
      <c r="G16" s="7">
        <f t="shared" si="3"/>
        <v>2163.5436893203882</v>
      </c>
      <c r="H16" s="23">
        <f t="shared" si="3"/>
        <v>2908.058252427184</v>
      </c>
      <c r="I16" s="36">
        <f t="shared" si="3"/>
        <v>443.8430420711974</v>
      </c>
      <c r="J16" s="7">
        <f t="shared" si="3"/>
        <v>957.6860841423947</v>
      </c>
      <c r="K16" s="7">
        <f t="shared" si="3"/>
        <v>1985.3721682847895</v>
      </c>
      <c r="L16" s="7">
        <f t="shared" si="3"/>
        <v>3013.058252427184</v>
      </c>
      <c r="M16" s="23">
        <f t="shared" si="3"/>
        <v>4040.744336569579</v>
      </c>
    </row>
    <row r="17" spans="2:13" ht="12.75">
      <c r="B17" s="2"/>
      <c r="C17" s="35" t="s">
        <v>12</v>
      </c>
      <c r="D17" s="33">
        <f>D16</f>
        <v>302.257281553398</v>
      </c>
      <c r="E17" s="32">
        <f aca="true" t="shared" si="4" ref="E17:M17">E16</f>
        <v>674.514563106796</v>
      </c>
      <c r="F17" s="32">
        <f t="shared" si="4"/>
        <v>1419.029126213592</v>
      </c>
      <c r="G17" s="32">
        <f t="shared" si="4"/>
        <v>2163.5436893203882</v>
      </c>
      <c r="H17" s="34">
        <f t="shared" si="4"/>
        <v>2908.058252427184</v>
      </c>
      <c r="I17" s="37">
        <f t="shared" si="4"/>
        <v>443.8430420711974</v>
      </c>
      <c r="J17" s="32">
        <f t="shared" si="4"/>
        <v>957.6860841423947</v>
      </c>
      <c r="K17" s="32">
        <f t="shared" si="4"/>
        <v>1985.3721682847895</v>
      </c>
      <c r="L17" s="32">
        <f t="shared" si="4"/>
        <v>3013.058252427184</v>
      </c>
      <c r="M17" s="34">
        <f t="shared" si="4"/>
        <v>4040.744336569579</v>
      </c>
    </row>
    <row r="18" ht="12.75">
      <c r="B18" s="2"/>
    </row>
    <row r="19" ht="12.75">
      <c r="B19" s="4" t="s">
        <v>25</v>
      </c>
    </row>
    <row r="20" spans="2:13" ht="12.75">
      <c r="B20" s="10" t="s">
        <v>6</v>
      </c>
      <c r="C20" s="15">
        <v>0.1</v>
      </c>
      <c r="D20" s="18">
        <f>D17*(1-$C$20)</f>
        <v>272.03155339805824</v>
      </c>
      <c r="E20" s="7">
        <f aca="true" t="shared" si="5" ref="E20:M20">E17*(1-$C$20)</f>
        <v>607.0631067961165</v>
      </c>
      <c r="F20" s="7">
        <f t="shared" si="5"/>
        <v>1277.126213592233</v>
      </c>
      <c r="G20" s="7">
        <f t="shared" si="5"/>
        <v>1947.1893203883494</v>
      </c>
      <c r="H20" s="20">
        <f t="shared" si="5"/>
        <v>2617.252427184466</v>
      </c>
      <c r="I20" s="18">
        <f t="shared" si="5"/>
        <v>399.45873786407765</v>
      </c>
      <c r="J20" s="7">
        <f t="shared" si="5"/>
        <v>861.9174757281553</v>
      </c>
      <c r="K20" s="7">
        <f t="shared" si="5"/>
        <v>1786.8349514563106</v>
      </c>
      <c r="L20" s="7">
        <f t="shared" si="5"/>
        <v>2711.752427184466</v>
      </c>
      <c r="M20" s="23">
        <f t="shared" si="5"/>
        <v>3636.669902912621</v>
      </c>
    </row>
    <row r="21" spans="2:13" ht="12.75">
      <c r="B21" s="6" t="s">
        <v>7</v>
      </c>
      <c r="C21" s="14">
        <v>1000</v>
      </c>
      <c r="D21" s="18">
        <f>D20-$C$21</f>
        <v>-727.9684466019418</v>
      </c>
      <c r="E21" s="7">
        <f aca="true" t="shared" si="6" ref="E21:M21">E20-$C$21</f>
        <v>-392.9368932038835</v>
      </c>
      <c r="F21" s="7">
        <f t="shared" si="6"/>
        <v>277.12621359223294</v>
      </c>
      <c r="G21" s="7">
        <f t="shared" si="6"/>
        <v>947.1893203883494</v>
      </c>
      <c r="H21" s="20">
        <f t="shared" si="6"/>
        <v>1617.252427184466</v>
      </c>
      <c r="I21" s="18">
        <f t="shared" si="6"/>
        <v>-600.5412621359224</v>
      </c>
      <c r="J21" s="7">
        <f t="shared" si="6"/>
        <v>-138.0825242718447</v>
      </c>
      <c r="K21" s="7">
        <f t="shared" si="6"/>
        <v>786.8349514563106</v>
      </c>
      <c r="L21" s="7">
        <f t="shared" si="6"/>
        <v>1711.752427184466</v>
      </c>
      <c r="M21" s="23">
        <f t="shared" si="6"/>
        <v>2636.669902912621</v>
      </c>
    </row>
    <row r="22" spans="2:13" ht="12.75">
      <c r="B22" s="6" t="s">
        <v>13</v>
      </c>
      <c r="C22" s="14">
        <v>100</v>
      </c>
      <c r="D22" s="18">
        <f>D21-$C$22</f>
        <v>-827.9684466019418</v>
      </c>
      <c r="E22" s="7">
        <f aca="true" t="shared" si="7" ref="E22:M22">E21-$C$22</f>
        <v>-492.9368932038835</v>
      </c>
      <c r="F22" s="7">
        <f t="shared" si="7"/>
        <v>177.12621359223294</v>
      </c>
      <c r="G22" s="7">
        <f t="shared" si="7"/>
        <v>847.1893203883494</v>
      </c>
      <c r="H22" s="20">
        <f t="shared" si="7"/>
        <v>1517.252427184466</v>
      </c>
      <c r="I22" s="18">
        <f t="shared" si="7"/>
        <v>-700.5412621359224</v>
      </c>
      <c r="J22" s="7">
        <f t="shared" si="7"/>
        <v>-238.0825242718447</v>
      </c>
      <c r="K22" s="7">
        <f t="shared" si="7"/>
        <v>686.8349514563106</v>
      </c>
      <c r="L22" s="7">
        <f t="shared" si="7"/>
        <v>1611.752427184466</v>
      </c>
      <c r="M22" s="23">
        <f t="shared" si="7"/>
        <v>2536.669902912621</v>
      </c>
    </row>
    <row r="23" spans="2:13" ht="12.75">
      <c r="B23" s="6" t="s">
        <v>8</v>
      </c>
      <c r="C23" s="14">
        <v>200</v>
      </c>
      <c r="D23" s="18">
        <f>D22-$C$23</f>
        <v>-1027.9684466019417</v>
      </c>
      <c r="E23" s="7">
        <f aca="true" t="shared" si="8" ref="E23:M23">E22-$C$23</f>
        <v>-692.9368932038835</v>
      </c>
      <c r="F23" s="7">
        <f t="shared" si="8"/>
        <v>-22.873786407767057</v>
      </c>
      <c r="G23" s="7">
        <f t="shared" si="8"/>
        <v>647.1893203883494</v>
      </c>
      <c r="H23" s="20">
        <f t="shared" si="8"/>
        <v>1317.252427184466</v>
      </c>
      <c r="I23" s="18">
        <f t="shared" si="8"/>
        <v>-900.5412621359224</v>
      </c>
      <c r="J23" s="7">
        <f t="shared" si="8"/>
        <v>-438.0825242718447</v>
      </c>
      <c r="K23" s="7">
        <f t="shared" si="8"/>
        <v>486.8349514563106</v>
      </c>
      <c r="L23" s="7">
        <f t="shared" si="8"/>
        <v>1411.752427184466</v>
      </c>
      <c r="M23" s="23">
        <f t="shared" si="8"/>
        <v>2336.669902912621</v>
      </c>
    </row>
    <row r="24" spans="2:13" ht="12.75">
      <c r="B24" s="6" t="s">
        <v>9</v>
      </c>
      <c r="C24" s="14">
        <v>5</v>
      </c>
      <c r="D24" s="18">
        <f>D23-$C$24</f>
        <v>-1032.9684466019417</v>
      </c>
      <c r="E24" s="7">
        <f aca="true" t="shared" si="9" ref="E24:M24">E23-$C$24</f>
        <v>-697.9368932038835</v>
      </c>
      <c r="F24" s="7">
        <f t="shared" si="9"/>
        <v>-27.873786407767057</v>
      </c>
      <c r="G24" s="7">
        <f t="shared" si="9"/>
        <v>642.1893203883494</v>
      </c>
      <c r="H24" s="23">
        <f t="shared" si="9"/>
        <v>1312.252427184466</v>
      </c>
      <c r="I24" s="18">
        <f t="shared" si="9"/>
        <v>-905.5412621359224</v>
      </c>
      <c r="J24" s="7">
        <f t="shared" si="9"/>
        <v>-443.0825242718447</v>
      </c>
      <c r="K24" s="7">
        <f t="shared" si="9"/>
        <v>481.8349514563106</v>
      </c>
      <c r="L24" s="7">
        <f t="shared" si="9"/>
        <v>1406.752427184466</v>
      </c>
      <c r="M24" s="23">
        <f t="shared" si="9"/>
        <v>2331.669902912621</v>
      </c>
    </row>
    <row r="25" spans="2:13" ht="12.75">
      <c r="B25" s="5" t="s">
        <v>32</v>
      </c>
      <c r="C25" s="14">
        <v>0</v>
      </c>
      <c r="D25" s="18">
        <f>D24-$C$25</f>
        <v>-1032.9684466019417</v>
      </c>
      <c r="E25" s="7">
        <f aca="true" t="shared" si="10" ref="E25:M25">E24-$C$25</f>
        <v>-697.9368932038835</v>
      </c>
      <c r="F25" s="7">
        <f t="shared" si="10"/>
        <v>-27.873786407767057</v>
      </c>
      <c r="G25" s="7">
        <f t="shared" si="10"/>
        <v>642.1893203883494</v>
      </c>
      <c r="H25" s="20">
        <f t="shared" si="10"/>
        <v>1312.252427184466</v>
      </c>
      <c r="I25" s="18">
        <f t="shared" si="10"/>
        <v>-905.5412621359224</v>
      </c>
      <c r="J25" s="7">
        <f t="shared" si="10"/>
        <v>-443.0825242718447</v>
      </c>
      <c r="K25" s="7">
        <f t="shared" si="10"/>
        <v>481.8349514563106</v>
      </c>
      <c r="L25" s="7">
        <f t="shared" si="10"/>
        <v>1406.752427184466</v>
      </c>
      <c r="M25" s="23">
        <f t="shared" si="10"/>
        <v>2331.669902912621</v>
      </c>
    </row>
    <row r="26" spans="3:13" ht="12.75">
      <c r="C26" s="16" t="s">
        <v>16</v>
      </c>
      <c r="D26" s="19">
        <f>D25</f>
        <v>-1032.9684466019417</v>
      </c>
      <c r="E26" s="8">
        <f aca="true" t="shared" si="11" ref="E26:M26">E25</f>
        <v>-697.9368932038835</v>
      </c>
      <c r="F26" s="8">
        <f t="shared" si="11"/>
        <v>-27.873786407767057</v>
      </c>
      <c r="G26" s="8">
        <f t="shared" si="11"/>
        <v>642.1893203883494</v>
      </c>
      <c r="H26" s="21">
        <f t="shared" si="11"/>
        <v>1312.252427184466</v>
      </c>
      <c r="I26" s="19">
        <f t="shared" si="11"/>
        <v>-905.5412621359224</v>
      </c>
      <c r="J26" s="8">
        <f t="shared" si="11"/>
        <v>-443.0825242718447</v>
      </c>
      <c r="K26" s="8">
        <f t="shared" si="11"/>
        <v>481.8349514563106</v>
      </c>
      <c r="L26" s="8">
        <f t="shared" si="11"/>
        <v>1406.752427184466</v>
      </c>
      <c r="M26" s="24">
        <f t="shared" si="11"/>
        <v>2331.669902912621</v>
      </c>
    </row>
    <row r="28" ht="12.75">
      <c r="B28" s="1" t="s">
        <v>3</v>
      </c>
    </row>
    <row r="29" spans="2:3" ht="12.75">
      <c r="B29" s="25" t="s">
        <v>18</v>
      </c>
      <c r="C29" s="25" t="s">
        <v>27</v>
      </c>
    </row>
    <row r="30" spans="2:3" ht="12.75">
      <c r="B30" t="s">
        <v>4</v>
      </c>
      <c r="C30" t="s">
        <v>26</v>
      </c>
    </row>
    <row r="31" spans="2:3" ht="12.75">
      <c r="B31" t="s">
        <v>5</v>
      </c>
      <c r="C31" t="s">
        <v>28</v>
      </c>
    </row>
    <row r="34" ht="12.75">
      <c r="B34" t="s">
        <v>31</v>
      </c>
    </row>
    <row r="35" ht="12.75">
      <c r="B35" t="s">
        <v>10</v>
      </c>
    </row>
  </sheetData>
  <sheetProtection password="82DF" sheet="1" objects="1" scenarios="1" selectLockedCells="1"/>
  <mergeCells count="5">
    <mergeCell ref="B1:M1"/>
    <mergeCell ref="B3:M3"/>
    <mergeCell ref="B2:M2"/>
    <mergeCell ref="D9:H9"/>
    <mergeCell ref="I9:M9"/>
  </mergeCells>
  <conditionalFormatting sqref="D26:M2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2018-04-02T08:09:37Z</dcterms:created>
  <dcterms:modified xsi:type="dcterms:W3CDTF">2018-04-29T14:29:08Z</dcterms:modified>
  <cp:category/>
  <cp:version/>
  <cp:contentType/>
  <cp:contentStatus/>
</cp:coreProperties>
</file>